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ia1-my.sharepoint.com/personal/thomas_b_jensen_sia_no/Documents/Desktop/"/>
    </mc:Choice>
  </mc:AlternateContent>
  <xr:revisionPtr revIDLastSave="15" documentId="8_{8F5812C1-76D7-41C8-81C2-FC415C90CD97}" xr6:coauthVersionLast="47" xr6:coauthVersionMax="47" xr10:uidLastSave="{82478A88-4AA4-4C8A-B5D1-F0B67C1779D2}"/>
  <bookViews>
    <workbookView xWindow="-120" yWindow="-120" windowWidth="29040" windowHeight="15840" xr2:uid="{00000000-000D-0000-FFFF-FFFF00000000}"/>
  </bookViews>
  <sheets>
    <sheet name="Mal budsjett regnskap foreninge" sheetId="1" r:id="rId1"/>
    <sheet name="Bilag" sheetId="2" r:id="rId2"/>
  </sheets>
  <definedNames>
    <definedName name="_xlnm._FilterDatabase" localSheetId="1" hidden="1">Bilag!$A$2:$I$13</definedName>
    <definedName name="_xlnm.Print_Area" localSheetId="0">'Mal budsjett regnskap foreninge'!$B$1:$H$65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3" i="2" l="1"/>
  <c r="G21" i="1" s="1"/>
  <c r="H22" i="1"/>
  <c r="H21" i="1"/>
  <c r="H20" i="1"/>
  <c r="H19" i="1"/>
  <c r="H18" i="1"/>
  <c r="H17" i="1"/>
  <c r="H12" i="1"/>
  <c r="E13" i="1"/>
  <c r="H13" i="1" s="1"/>
  <c r="E11" i="1"/>
  <c r="H11" i="1" s="1"/>
  <c r="E10" i="1"/>
  <c r="H10" i="1" s="1"/>
  <c r="A7" i="2" l="1"/>
  <c r="A8" i="2" s="1"/>
  <c r="A9" i="2" s="1"/>
  <c r="A10" i="2" s="1"/>
  <c r="A11" i="2" s="1"/>
  <c r="A12" i="2" s="1"/>
  <c r="A13" i="2" s="1"/>
  <c r="W28" i="2" l="1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Q43" i="2"/>
  <c r="G22" i="1" s="1"/>
  <c r="R43" i="2"/>
  <c r="G20" i="1" s="1"/>
  <c r="S43" i="2"/>
  <c r="G19" i="1" s="1"/>
  <c r="W4" i="2"/>
  <c r="P43" i="2"/>
  <c r="G18" i="1" s="1"/>
  <c r="O43" i="2"/>
  <c r="N43" i="2"/>
  <c r="M43" i="2"/>
  <c r="L43" i="2"/>
  <c r="G11" i="1" s="1"/>
  <c r="K43" i="2"/>
  <c r="G10" i="1" s="1"/>
  <c r="H43" i="2"/>
  <c r="G62" i="1" s="1"/>
  <c r="G43" i="2"/>
  <c r="F43" i="2"/>
  <c r="G54" i="1" s="1"/>
  <c r="E43" i="2"/>
  <c r="G53" i="1" s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3" i="2"/>
  <c r="G12" i="1" l="1"/>
  <c r="W43" i="2"/>
  <c r="C44" i="1"/>
  <c r="B44" i="1"/>
  <c r="C42" i="1"/>
  <c r="B42" i="1"/>
  <c r="C41" i="1"/>
  <c r="B41" i="1"/>
  <c r="D55" i="1"/>
  <c r="D64" i="1"/>
  <c r="H64" i="1"/>
  <c r="E64" i="1"/>
  <c r="H55" i="1"/>
  <c r="G55" i="1"/>
  <c r="E55" i="1"/>
  <c r="H30" i="1" l="1"/>
  <c r="G30" i="1"/>
  <c r="E30" i="1"/>
  <c r="D30" i="1"/>
  <c r="H23" i="1"/>
  <c r="H14" i="1"/>
  <c r="H25" i="1" s="1"/>
  <c r="G23" i="1"/>
  <c r="G14" i="1"/>
  <c r="E23" i="1"/>
  <c r="E14" i="1"/>
  <c r="D23" i="1"/>
  <c r="D14" i="1"/>
  <c r="D25" i="1" s="1"/>
  <c r="E25" i="1" l="1"/>
  <c r="E32" i="1" s="1"/>
  <c r="G25" i="1"/>
  <c r="G32" i="1" s="1"/>
  <c r="G60" i="1" s="1"/>
  <c r="G64" i="1" s="1"/>
  <c r="D32" i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B. Jensen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Thomas B. Jensen:</t>
        </r>
        <r>
          <rPr>
            <sz val="9"/>
            <color indexed="81"/>
            <rFont val="Tahoma"/>
            <charset val="1"/>
          </rPr>
          <t xml:space="preserve">
UiA 10.000
Pippin 5.000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Thomas B. Jensen:</t>
        </r>
        <r>
          <rPr>
            <sz val="9"/>
            <color indexed="81"/>
            <rFont val="Tahoma"/>
            <charset val="1"/>
          </rPr>
          <t xml:space="preserve">
5000,- studentsosiale midler VT</t>
        </r>
      </text>
    </comment>
    <comment ref="E13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Thomas B. Jensen:</t>
        </r>
        <r>
          <rPr>
            <sz val="9"/>
            <color indexed="81"/>
            <rFont val="Tahoma"/>
            <charset val="1"/>
          </rPr>
          <t xml:space="preserve">
konferanse 100 a 200kr</t>
        </r>
      </text>
    </comment>
  </commentList>
</comments>
</file>

<file path=xl/sharedStrings.xml><?xml version="1.0" encoding="utf-8"?>
<sst xmlns="http://schemas.openxmlformats.org/spreadsheetml/2006/main" count="89" uniqueCount="80">
  <si>
    <t>År</t>
  </si>
  <si>
    <t>Periode</t>
  </si>
  <si>
    <t>Denne periode</t>
  </si>
  <si>
    <t>Budsjett</t>
  </si>
  <si>
    <t>Hittil i år</t>
  </si>
  <si>
    <t>Budsjett hittil i år</t>
  </si>
  <si>
    <t>Inntekter</t>
  </si>
  <si>
    <t>Medlemmsinntekter</t>
  </si>
  <si>
    <t>Sponsorinntekter</t>
  </si>
  <si>
    <t>Tilskudd</t>
  </si>
  <si>
    <t>Andre inntekter</t>
  </si>
  <si>
    <t>Sum Inntekter</t>
  </si>
  <si>
    <t>Driftskostnader</t>
  </si>
  <si>
    <t>Varekjøp</t>
  </si>
  <si>
    <t>Personalkostnader</t>
  </si>
  <si>
    <t>Arrangementskostnader</t>
  </si>
  <si>
    <t>Andre driftskostnader</t>
  </si>
  <si>
    <t>Sum driftskostnader</t>
  </si>
  <si>
    <t>Driftsresultat</t>
  </si>
  <si>
    <t>Finans</t>
  </si>
  <si>
    <t>Finansinntekter</t>
  </si>
  <si>
    <t>Finanskosntader</t>
  </si>
  <si>
    <t>Resultat</t>
  </si>
  <si>
    <t>Sum finans</t>
  </si>
  <si>
    <t>Flo og Tjære</t>
  </si>
  <si>
    <t>Ajour pr:</t>
  </si>
  <si>
    <t>Ajourført av:</t>
  </si>
  <si>
    <t xml:space="preserve">Resultatoppstilling </t>
  </si>
  <si>
    <t>Balanseoppstilling</t>
  </si>
  <si>
    <t>Eiendeler</t>
  </si>
  <si>
    <t>Kontanter</t>
  </si>
  <si>
    <t>Inventar</t>
  </si>
  <si>
    <t>Kontorkostnader</t>
  </si>
  <si>
    <t>Markedsføring</t>
  </si>
  <si>
    <t>Sum Eiendeler</t>
  </si>
  <si>
    <t>Gjeld og egenkapital</t>
  </si>
  <si>
    <t>Opptjent egenkapital</t>
  </si>
  <si>
    <t>Gjeld til medlemmer</t>
  </si>
  <si>
    <t>Andre fordringer</t>
  </si>
  <si>
    <t>Diverse gjeld</t>
  </si>
  <si>
    <t>Varelager</t>
  </si>
  <si>
    <t>Leverandørgjeld</t>
  </si>
  <si>
    <t>Bilagsnr</t>
  </si>
  <si>
    <t>Bokføringsdato</t>
  </si>
  <si>
    <t>Bilagstekst</t>
  </si>
  <si>
    <t>Faktura 12648964 Komplett AS Tastatur Logitech</t>
  </si>
  <si>
    <t>6540 Inventar</t>
  </si>
  <si>
    <t>Utlegg Johannes Olsen møtemat</t>
  </si>
  <si>
    <t>5990 Andre personalkosntader</t>
  </si>
  <si>
    <t>Kontroll:</t>
  </si>
  <si>
    <t>Betalt Komplett AS</t>
  </si>
  <si>
    <t>Innbetalt studentsosiale midler SiA</t>
  </si>
  <si>
    <t>Innbetalt medlemskontingent Ole Olsen</t>
  </si>
  <si>
    <t>Faktura 415687 SiA mat Konferansen 2021</t>
  </si>
  <si>
    <t>Konferansen 2021</t>
  </si>
  <si>
    <t>Faktura 548 Agder Teater leie lokale Konferansen 2021</t>
  </si>
  <si>
    <t>Innbetalt Sparebanken Sør - sponser Konferansen</t>
  </si>
  <si>
    <t>Utlegg Johannes Olsen blomster - Konferansen</t>
  </si>
  <si>
    <t>Balanse</t>
  </si>
  <si>
    <t>UB</t>
  </si>
  <si>
    <t>IB</t>
  </si>
  <si>
    <t>1910 kontanter</t>
  </si>
  <si>
    <t>1920 Bank konto</t>
  </si>
  <si>
    <t>2000 Egenkapital</t>
  </si>
  <si>
    <t>2900 Annen kortsiktig gjeld</t>
  </si>
  <si>
    <t>3100 Medlemsinntekter</t>
  </si>
  <si>
    <t>3400 Sponsorinntekter</t>
  </si>
  <si>
    <t>3410 Tilskudd Studentsosiale midler</t>
  </si>
  <si>
    <t>3420 Tilskudd samarbeidspartnere</t>
  </si>
  <si>
    <t>3430 Tilskudd NLA/UIA/…</t>
  </si>
  <si>
    <t>6300 Leie lokaler</t>
  </si>
  <si>
    <t>6860 Arrangement</t>
  </si>
  <si>
    <t>7700 Andre driftskostnader</t>
  </si>
  <si>
    <t>2400 Leverandørgjeld</t>
  </si>
  <si>
    <t>Avdeling el prosjekt ?</t>
  </si>
  <si>
    <t xml:space="preserve">Vår </t>
  </si>
  <si>
    <t>Navn aktivitet:</t>
  </si>
  <si>
    <t>7320 Markedsføring</t>
  </si>
  <si>
    <t>Bankgebyr jan 22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</si>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</sst>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2" applyNumberFormat="0" applyAlignment="0" applyProtection="0"/>
    <xf numFmtId="0" fontId="4" fillId="4" borderId="2" applyNumberFormat="0" applyAlignment="0" applyProtection="0"/>
  </cellStyleXfs>
  <cellXfs count="18">
    <xf numFmtId="0" fontId="0" fillId="0" borderId="0" xfId="0"/>
    <xf numFmtId="0" fontId="3" fillId="3" borderId="2" xfId="3"/>
    <xf numFmtId="0" fontId="1" fillId="0" borderId="1" xfId="1"/>
    <xf numFmtId="0" fontId="4" fillId="4" borderId="2" xfId="4"/>
    <xf numFmtId="0" fontId="2" fillId="2" borderId="0" xfId="2"/>
    <xf numFmtId="3" fontId="0" fillId="0" borderId="0" xfId="0" applyNumberFormat="1"/>
    <xf numFmtId="3" fontId="4" fillId="4" borderId="2" xfId="4" applyNumberFormat="1"/>
    <xf numFmtId="0" fontId="2" fillId="2" borderId="0" xfId="2" applyAlignment="1">
      <alignment wrapText="1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0" fillId="0" borderId="0" xfId="0" applyNumberFormat="1" applyAlignment="1">
      <alignment wrapText="1"/>
    </xf>
    <xf numFmtId="0" fontId="0" fillId="5" borderId="0" xfId="0" applyNumberFormat="1" applyFill="1" applyAlignment="1">
      <alignment wrapText="1"/>
    </xf>
    <xf numFmtId="0" fontId="5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Beregning" xfId="4" builtinId="22"/>
    <cellStyle name="Inndata" xfId="3" builtinId="20"/>
    <cellStyle name="Normal" xfId="0" builtinId="0"/>
    <cellStyle name="Nøytral" xfId="2" builtinId="28"/>
    <cellStyle name="Oversk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4"/>
  <sheetViews>
    <sheetView tabSelected="1" topLeftCell="A37" zoomScaleNormal="100" workbookViewId="0">
      <selection activeCell="C54" sqref="C54"/>
    </sheetView>
  </sheetViews>
  <sheetFormatPr baseColWidth="10" defaultRowHeight="15" x14ac:dyDescent="0.25"/>
  <cols>
    <col min="2" max="2" width="14.5703125" customWidth="1"/>
    <col min="3" max="4" width="10.85546875" customWidth="1"/>
    <col min="5" max="5" width="8.42578125" bestFit="1" customWidth="1"/>
    <col min="6" max="6" width="3.7109375" customWidth="1"/>
    <col min="7" max="7" width="12.42578125" customWidth="1"/>
    <col min="8" max="8" width="13.5703125" customWidth="1"/>
  </cols>
  <sheetData>
    <row r="1" spans="2:8" ht="20.25" thickBot="1" x14ac:dyDescent="0.35">
      <c r="D1" s="2" t="s">
        <v>27</v>
      </c>
      <c r="E1" s="2"/>
      <c r="F1" s="2"/>
      <c r="G1" s="2"/>
    </row>
    <row r="2" spans="2:8" ht="15.75" thickTop="1" x14ac:dyDescent="0.25">
      <c r="B2" s="1" t="s">
        <v>0</v>
      </c>
      <c r="C2" s="1">
        <v>2022</v>
      </c>
    </row>
    <row r="3" spans="2:8" x14ac:dyDescent="0.25">
      <c r="B3" s="1" t="s">
        <v>1</v>
      </c>
      <c r="C3" s="1" t="s">
        <v>75</v>
      </c>
    </row>
    <row r="5" spans="2:8" ht="19.5" x14ac:dyDescent="0.3">
      <c r="B5" s="1" t="s">
        <v>76</v>
      </c>
      <c r="C5" s="15" t="s">
        <v>24</v>
      </c>
      <c r="D5" s="16"/>
    </row>
    <row r="7" spans="2:8" ht="31.5" customHeight="1" x14ac:dyDescent="0.25">
      <c r="D7" s="7" t="s">
        <v>2</v>
      </c>
      <c r="E7" s="4" t="s">
        <v>3</v>
      </c>
      <c r="F7" s="4"/>
      <c r="G7" s="4" t="s">
        <v>4</v>
      </c>
      <c r="H7" s="7" t="s">
        <v>5</v>
      </c>
    </row>
    <row r="9" spans="2:8" x14ac:dyDescent="0.25">
      <c r="B9" s="4" t="s">
        <v>6</v>
      </c>
    </row>
    <row r="10" spans="2:8" x14ac:dyDescent="0.25">
      <c r="B10" t="s">
        <v>7</v>
      </c>
      <c r="D10" s="5"/>
      <c r="E10" s="5">
        <f>20*200</f>
        <v>4000</v>
      </c>
      <c r="F10" s="5"/>
      <c r="G10" s="5">
        <f>-Bilag!K43</f>
        <v>150</v>
      </c>
      <c r="H10" s="5">
        <f>+E10</f>
        <v>4000</v>
      </c>
    </row>
    <row r="11" spans="2:8" x14ac:dyDescent="0.25">
      <c r="B11" t="s">
        <v>8</v>
      </c>
      <c r="D11" s="5"/>
      <c r="E11" s="5">
        <f>10000+5000</f>
        <v>15000</v>
      </c>
      <c r="F11" s="5"/>
      <c r="G11" s="5">
        <f>-Bilag!L43</f>
        <v>10000</v>
      </c>
      <c r="H11" s="5">
        <f>+E11</f>
        <v>15000</v>
      </c>
    </row>
    <row r="12" spans="2:8" x14ac:dyDescent="0.25">
      <c r="B12" t="s">
        <v>9</v>
      </c>
      <c r="D12" s="5"/>
      <c r="E12" s="5">
        <v>5000</v>
      </c>
      <c r="F12" s="5"/>
      <c r="G12" s="5">
        <f>-Bilag!M43-Bilag!N43-Bilag!O43</f>
        <v>5000</v>
      </c>
      <c r="H12" s="5">
        <f>+E12</f>
        <v>5000</v>
      </c>
    </row>
    <row r="13" spans="2:8" x14ac:dyDescent="0.25">
      <c r="B13" t="s">
        <v>10</v>
      </c>
      <c r="D13" s="5"/>
      <c r="E13" s="5">
        <f>200*100</f>
        <v>20000</v>
      </c>
      <c r="F13" s="5"/>
      <c r="G13" s="5"/>
      <c r="H13" s="5">
        <f>+E13</f>
        <v>20000</v>
      </c>
    </row>
    <row r="14" spans="2:8" x14ac:dyDescent="0.25">
      <c r="B14" s="3" t="s">
        <v>11</v>
      </c>
      <c r="C14" s="3"/>
      <c r="D14" s="6">
        <f>SUM(D10:D13)</f>
        <v>0</v>
      </c>
      <c r="E14" s="6">
        <f>SUM(E10:E13)</f>
        <v>44000</v>
      </c>
      <c r="F14" s="6"/>
      <c r="G14" s="6">
        <f>SUM(G10:G13)</f>
        <v>15150</v>
      </c>
      <c r="H14" s="6">
        <f>SUM(H10:H13)</f>
        <v>44000</v>
      </c>
    </row>
    <row r="15" spans="2:8" x14ac:dyDescent="0.25">
      <c r="D15" s="5"/>
      <c r="E15" s="5"/>
      <c r="F15" s="5"/>
      <c r="G15" s="5"/>
      <c r="H15" s="5"/>
    </row>
    <row r="16" spans="2:8" x14ac:dyDescent="0.25">
      <c r="B16" s="4" t="s">
        <v>12</v>
      </c>
      <c r="D16" s="5"/>
      <c r="E16" s="5"/>
      <c r="F16" s="5"/>
      <c r="G16" s="5"/>
      <c r="H16" s="5"/>
    </row>
    <row r="17" spans="2:8" x14ac:dyDescent="0.25">
      <c r="B17" t="s">
        <v>13</v>
      </c>
      <c r="D17" s="5"/>
      <c r="E17" s="5">
        <v>5000</v>
      </c>
      <c r="F17" s="5"/>
      <c r="G17" s="5"/>
      <c r="H17" s="5">
        <f t="shared" ref="H17:H22" si="0">+E17</f>
        <v>5000</v>
      </c>
    </row>
    <row r="18" spans="2:8" x14ac:dyDescent="0.25">
      <c r="B18" t="s">
        <v>14</v>
      </c>
      <c r="D18" s="5"/>
      <c r="E18" s="5">
        <v>1000</v>
      </c>
      <c r="F18" s="5"/>
      <c r="G18" s="5">
        <f>+Bilag!P43</f>
        <v>57</v>
      </c>
      <c r="H18" s="5">
        <f t="shared" si="0"/>
        <v>1000</v>
      </c>
    </row>
    <row r="19" spans="2:8" x14ac:dyDescent="0.25">
      <c r="B19" t="s">
        <v>15</v>
      </c>
      <c r="D19" s="5"/>
      <c r="E19" s="5">
        <v>20000</v>
      </c>
      <c r="F19" s="5"/>
      <c r="G19" s="5">
        <f>+Bilag!S43</f>
        <v>8938</v>
      </c>
      <c r="H19" s="5">
        <f t="shared" si="0"/>
        <v>20000</v>
      </c>
    </row>
    <row r="20" spans="2:8" x14ac:dyDescent="0.25">
      <c r="B20" t="s">
        <v>32</v>
      </c>
      <c r="D20" s="5"/>
      <c r="E20" s="5">
        <v>500</v>
      </c>
      <c r="F20" s="5"/>
      <c r="G20" s="5">
        <f>+Bilag!R43</f>
        <v>999</v>
      </c>
      <c r="H20" s="5">
        <f t="shared" si="0"/>
        <v>500</v>
      </c>
    </row>
    <row r="21" spans="2:8" x14ac:dyDescent="0.25">
      <c r="B21" t="s">
        <v>33</v>
      </c>
      <c r="D21" s="5"/>
      <c r="E21" s="5">
        <v>15000</v>
      </c>
      <c r="F21" s="5"/>
      <c r="G21" s="5">
        <f>+Bilag!T43</f>
        <v>0</v>
      </c>
      <c r="H21" s="5">
        <f t="shared" si="0"/>
        <v>15000</v>
      </c>
    </row>
    <row r="22" spans="2:8" x14ac:dyDescent="0.25">
      <c r="B22" t="s">
        <v>16</v>
      </c>
      <c r="D22" s="5"/>
      <c r="E22" s="5">
        <v>1000</v>
      </c>
      <c r="F22" s="5"/>
      <c r="G22" s="5">
        <f>+Bilag!U43+Bilag!Q43</f>
        <v>0</v>
      </c>
      <c r="H22" s="5">
        <f t="shared" si="0"/>
        <v>1000</v>
      </c>
    </row>
    <row r="23" spans="2:8" x14ac:dyDescent="0.25">
      <c r="B23" s="3" t="s">
        <v>17</v>
      </c>
      <c r="C23" s="3"/>
      <c r="D23" s="6">
        <f>SUM(D17:D22)</f>
        <v>0</v>
      </c>
      <c r="E23" s="6">
        <f>SUM(E17:E22)</f>
        <v>42500</v>
      </c>
      <c r="F23" s="6"/>
      <c r="G23" s="6">
        <f>SUM(G17:G22)</f>
        <v>9994</v>
      </c>
      <c r="H23" s="6">
        <f>SUM(H17:H22)</f>
        <v>42500</v>
      </c>
    </row>
    <row r="24" spans="2:8" x14ac:dyDescent="0.25">
      <c r="D24" s="5"/>
      <c r="E24" s="5"/>
      <c r="F24" s="5"/>
      <c r="G24" s="5"/>
      <c r="H24" s="5"/>
    </row>
    <row r="25" spans="2:8" x14ac:dyDescent="0.25">
      <c r="B25" s="3" t="s">
        <v>18</v>
      </c>
      <c r="C25" s="3"/>
      <c r="D25" s="6">
        <f>+D14-D23</f>
        <v>0</v>
      </c>
      <c r="E25" s="6">
        <f>+E14-E23</f>
        <v>1500</v>
      </c>
      <c r="F25" s="6"/>
      <c r="G25" s="6">
        <f>+G14-G23</f>
        <v>5156</v>
      </c>
      <c r="H25" s="6">
        <f>+H14-H23</f>
        <v>1500</v>
      </c>
    </row>
    <row r="26" spans="2:8" x14ac:dyDescent="0.25">
      <c r="D26" s="5"/>
      <c r="E26" s="5"/>
      <c r="F26" s="5"/>
      <c r="G26" s="5"/>
      <c r="H26" s="5"/>
    </row>
    <row r="27" spans="2:8" x14ac:dyDescent="0.25">
      <c r="B27" s="4" t="s">
        <v>19</v>
      </c>
      <c r="D27" s="5"/>
      <c r="E27" s="5"/>
      <c r="F27" s="5"/>
      <c r="G27" s="5"/>
      <c r="H27" s="5"/>
    </row>
    <row r="28" spans="2:8" x14ac:dyDescent="0.25">
      <c r="B28" t="s">
        <v>20</v>
      </c>
      <c r="D28" s="5"/>
      <c r="E28" s="5"/>
      <c r="F28" s="5"/>
      <c r="G28" s="5"/>
      <c r="H28" s="5"/>
    </row>
    <row r="29" spans="2:8" x14ac:dyDescent="0.25">
      <c r="B29" t="s">
        <v>21</v>
      </c>
      <c r="D29" s="5"/>
      <c r="E29" s="5"/>
      <c r="F29" s="5"/>
      <c r="G29" s="5"/>
      <c r="H29" s="5"/>
    </row>
    <row r="30" spans="2:8" x14ac:dyDescent="0.25">
      <c r="B30" s="3" t="s">
        <v>23</v>
      </c>
      <c r="C30" s="3"/>
      <c r="D30" s="6">
        <f>-D29+D28</f>
        <v>0</v>
      </c>
      <c r="E30" s="6">
        <f>-E29+E28</f>
        <v>0</v>
      </c>
      <c r="F30" s="6"/>
      <c r="G30" s="6">
        <f>-G29+G28</f>
        <v>0</v>
      </c>
      <c r="H30" s="6">
        <f>-H29+H28</f>
        <v>0</v>
      </c>
    </row>
    <row r="31" spans="2:8" x14ac:dyDescent="0.25">
      <c r="D31" s="5"/>
      <c r="E31" s="5"/>
      <c r="F31" s="5"/>
      <c r="G31" s="5"/>
      <c r="H31" s="5"/>
    </row>
    <row r="32" spans="2:8" x14ac:dyDescent="0.25">
      <c r="B32" s="3" t="s">
        <v>22</v>
      </c>
      <c r="C32" s="3"/>
      <c r="D32" s="6">
        <f>+D30+D25</f>
        <v>0</v>
      </c>
      <c r="E32" s="6">
        <f>+E30+E25</f>
        <v>1500</v>
      </c>
      <c r="F32" s="6"/>
      <c r="G32" s="6">
        <f>+G30+G25</f>
        <v>5156</v>
      </c>
      <c r="H32" s="6">
        <f>+H30+H25</f>
        <v>1500</v>
      </c>
    </row>
    <row r="35" spans="2:8" x14ac:dyDescent="0.25">
      <c r="B35" t="s">
        <v>25</v>
      </c>
    </row>
    <row r="36" spans="2:8" x14ac:dyDescent="0.25">
      <c r="B36" t="s">
        <v>26</v>
      </c>
    </row>
    <row r="39" spans="2:8" ht="20.25" thickBot="1" x14ac:dyDescent="0.35">
      <c r="D39" s="2" t="s">
        <v>28</v>
      </c>
      <c r="E39" s="2"/>
      <c r="F39" s="2"/>
    </row>
    <row r="40" spans="2:8" ht="15.75" thickTop="1" x14ac:dyDescent="0.25"/>
    <row r="41" spans="2:8" x14ac:dyDescent="0.25">
      <c r="B41" s="1" t="str">
        <f>+B2</f>
        <v>År</v>
      </c>
      <c r="C41" s="1">
        <f>+C2</f>
        <v>2022</v>
      </c>
    </row>
    <row r="42" spans="2:8" x14ac:dyDescent="0.25">
      <c r="B42" s="1" t="str">
        <f>+B3</f>
        <v>Periode</v>
      </c>
      <c r="C42" s="1" t="str">
        <f>+C3</f>
        <v xml:space="preserve">Vår </v>
      </c>
    </row>
    <row r="44" spans="2:8" ht="19.5" x14ac:dyDescent="0.3">
      <c r="B44" s="1" t="str">
        <f>+B5</f>
        <v>Navn aktivitet:</v>
      </c>
      <c r="C44" s="15" t="str">
        <f>+C5</f>
        <v>Flo og Tjære</v>
      </c>
      <c r="D44" s="16"/>
    </row>
    <row r="46" spans="2:8" ht="30" x14ac:dyDescent="0.25">
      <c r="D46" s="7" t="s">
        <v>2</v>
      </c>
      <c r="E46" s="4" t="s">
        <v>3</v>
      </c>
      <c r="F46" s="4"/>
      <c r="G46" s="4" t="s">
        <v>4</v>
      </c>
      <c r="H46" s="7" t="s">
        <v>5</v>
      </c>
    </row>
    <row r="49" spans="2:8" x14ac:dyDescent="0.25">
      <c r="B49" s="4" t="s">
        <v>29</v>
      </c>
      <c r="D49" s="5"/>
      <c r="E49" s="5"/>
      <c r="F49" s="5"/>
      <c r="G49" s="5"/>
      <c r="H49" s="5"/>
    </row>
    <row r="50" spans="2:8" x14ac:dyDescent="0.25">
      <c r="B50" t="s">
        <v>31</v>
      </c>
      <c r="D50" s="5"/>
      <c r="E50" s="5"/>
      <c r="F50" s="5"/>
      <c r="G50" s="5"/>
      <c r="H50" s="5"/>
    </row>
    <row r="51" spans="2:8" x14ac:dyDescent="0.25">
      <c r="B51" t="s">
        <v>40</v>
      </c>
      <c r="D51" s="5"/>
      <c r="E51" s="5"/>
      <c r="F51" s="5"/>
      <c r="G51" s="5"/>
      <c r="H51" s="5"/>
    </row>
    <row r="52" spans="2:8" x14ac:dyDescent="0.25">
      <c r="B52" t="s">
        <v>38</v>
      </c>
      <c r="D52" s="5"/>
      <c r="E52" s="5"/>
      <c r="F52" s="5"/>
      <c r="G52" s="5"/>
      <c r="H52" s="5"/>
    </row>
    <row r="53" spans="2:8" x14ac:dyDescent="0.25">
      <c r="B53" t="s">
        <v>30</v>
      </c>
      <c r="D53" s="5"/>
      <c r="E53" s="5"/>
      <c r="F53" s="5"/>
      <c r="G53" s="5">
        <f>+Bilag!E43</f>
        <v>593</v>
      </c>
      <c r="H53" s="5"/>
    </row>
    <row r="54" spans="2:8" x14ac:dyDescent="0.25">
      <c r="B54" t="s">
        <v>79</v>
      </c>
      <c r="D54" s="5"/>
      <c r="E54" s="5">
        <v>2500</v>
      </c>
      <c r="F54" s="5"/>
      <c r="G54" s="5">
        <f>+Bilag!F43</f>
        <v>15951</v>
      </c>
      <c r="H54" s="5"/>
    </row>
    <row r="55" spans="2:8" x14ac:dyDescent="0.25">
      <c r="B55" s="3" t="s">
        <v>34</v>
      </c>
      <c r="C55" s="3"/>
      <c r="D55" s="6">
        <f>SUM(D50:D54)</f>
        <v>0</v>
      </c>
      <c r="E55" s="6">
        <f>SUM(E50:E54)</f>
        <v>2500</v>
      </c>
      <c r="F55" s="6"/>
      <c r="G55" s="6">
        <f>SUM(G50:G54)</f>
        <v>16544</v>
      </c>
      <c r="H55" s="6">
        <f>SUM(H50:H54)</f>
        <v>0</v>
      </c>
    </row>
    <row r="59" spans="2:8" x14ac:dyDescent="0.25">
      <c r="B59" s="4" t="s">
        <v>35</v>
      </c>
      <c r="D59" s="5"/>
      <c r="E59" s="5"/>
      <c r="F59" s="5"/>
      <c r="G59" s="5"/>
      <c r="H59" s="5"/>
    </row>
    <row r="60" spans="2:8" x14ac:dyDescent="0.25">
      <c r="B60" t="s">
        <v>36</v>
      </c>
      <c r="D60" s="5"/>
      <c r="E60" s="5">
        <v>2500</v>
      </c>
      <c r="F60" s="5"/>
      <c r="G60" s="5">
        <f>-Bilag!G43+G32</f>
        <v>7656</v>
      </c>
      <c r="H60" s="5"/>
    </row>
    <row r="61" spans="2:8" x14ac:dyDescent="0.25">
      <c r="B61" t="s">
        <v>37</v>
      </c>
      <c r="D61" s="5"/>
      <c r="E61" s="5"/>
      <c r="F61" s="5"/>
      <c r="G61" s="5"/>
      <c r="H61" s="5"/>
    </row>
    <row r="62" spans="2:8" x14ac:dyDescent="0.25">
      <c r="B62" t="s">
        <v>41</v>
      </c>
      <c r="D62" s="5"/>
      <c r="E62" s="5"/>
      <c r="F62" s="5"/>
      <c r="G62" s="5">
        <f>-Bilag!H43</f>
        <v>8888</v>
      </c>
      <c r="H62" s="5"/>
    </row>
    <row r="63" spans="2:8" x14ac:dyDescent="0.25">
      <c r="B63" t="s">
        <v>39</v>
      </c>
      <c r="D63" s="5"/>
      <c r="E63" s="5"/>
      <c r="F63" s="5"/>
      <c r="G63" s="5"/>
      <c r="H63" s="5"/>
    </row>
    <row r="64" spans="2:8" x14ac:dyDescent="0.25">
      <c r="B64" s="3" t="s">
        <v>34</v>
      </c>
      <c r="C64" s="3"/>
      <c r="D64" s="6">
        <f>SUM(D60:D63)</f>
        <v>0</v>
      </c>
      <c r="E64" s="6">
        <f>SUM(E60:E63)</f>
        <v>2500</v>
      </c>
      <c r="F64" s="6"/>
      <c r="G64" s="6">
        <f>SUM(G60:G63)</f>
        <v>16544</v>
      </c>
      <c r="H64" s="6">
        <f>SUM(H60:H63)</f>
        <v>0</v>
      </c>
    </row>
  </sheetData>
  <mergeCells count="2">
    <mergeCell ref="C5:D5"/>
    <mergeCell ref="C44:D4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rowBreaks count="1" manualBreakCount="1">
    <brk id="38" min="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2" sqref="J2"/>
    </sheetView>
  </sheetViews>
  <sheetFormatPr baseColWidth="10" defaultRowHeight="15" x14ac:dyDescent="0.25"/>
  <cols>
    <col min="1" max="1" width="8" bestFit="1" customWidth="1"/>
    <col min="2" max="2" width="14.42578125" bestFit="1" customWidth="1"/>
    <col min="3" max="3" width="63.7109375" customWidth="1"/>
    <col min="4" max="4" width="19.28515625" bestFit="1" customWidth="1"/>
    <col min="5" max="5" width="11.42578125" customWidth="1"/>
    <col min="6" max="6" width="14.140625" customWidth="1"/>
    <col min="7" max="7" width="14.5703125" customWidth="1"/>
    <col min="8" max="8" width="18" customWidth="1"/>
    <col min="9" max="9" width="18.5703125" customWidth="1"/>
    <col min="10" max="10" width="3.85546875" style="11" customWidth="1"/>
    <col min="11" max="11" width="19.140625" customWidth="1"/>
    <col min="12" max="12" width="18.28515625" customWidth="1"/>
    <col min="13" max="13" width="20.28515625" customWidth="1"/>
    <col min="14" max="14" width="20.85546875" customWidth="1"/>
    <col min="15" max="21" width="20.28515625" customWidth="1"/>
    <col min="22" max="22" width="2.7109375" customWidth="1"/>
  </cols>
  <sheetData>
    <row r="1" spans="1:23" x14ac:dyDescent="0.25">
      <c r="E1" s="17" t="s">
        <v>58</v>
      </c>
      <c r="F1" s="17"/>
      <c r="G1" s="17"/>
      <c r="H1" s="17"/>
      <c r="I1" s="9"/>
      <c r="J1" s="10"/>
      <c r="K1" s="17" t="s">
        <v>22</v>
      </c>
      <c r="L1" s="17"/>
      <c r="M1" s="17"/>
      <c r="N1" s="17"/>
      <c r="O1" s="17"/>
      <c r="P1" s="17"/>
      <c r="Q1" s="17"/>
      <c r="R1" s="17"/>
      <c r="S1" s="9"/>
      <c r="T1" s="14"/>
      <c r="U1" s="9"/>
    </row>
    <row r="2" spans="1:23" ht="31.5" customHeight="1" x14ac:dyDescent="0.25">
      <c r="A2" t="s">
        <v>42</v>
      </c>
      <c r="B2" t="s">
        <v>43</v>
      </c>
      <c r="C2" t="s">
        <v>44</v>
      </c>
      <c r="D2" s="12" t="s">
        <v>74</v>
      </c>
      <c r="E2" s="12" t="s">
        <v>61</v>
      </c>
      <c r="F2" s="12" t="s">
        <v>62</v>
      </c>
      <c r="G2" s="12" t="s">
        <v>63</v>
      </c>
      <c r="H2" s="12" t="s">
        <v>73</v>
      </c>
      <c r="I2" s="12" t="s">
        <v>64</v>
      </c>
      <c r="J2" s="13"/>
      <c r="K2" s="12" t="s">
        <v>65</v>
      </c>
      <c r="L2" s="12" t="s">
        <v>66</v>
      </c>
      <c r="M2" s="12" t="s">
        <v>67</v>
      </c>
      <c r="N2" s="12" t="s">
        <v>68</v>
      </c>
      <c r="O2" s="12" t="s">
        <v>69</v>
      </c>
      <c r="P2" s="12" t="s">
        <v>48</v>
      </c>
      <c r="Q2" s="12" t="s">
        <v>70</v>
      </c>
      <c r="R2" s="12" t="s">
        <v>46</v>
      </c>
      <c r="S2" s="12" t="s">
        <v>71</v>
      </c>
      <c r="T2" s="12" t="s">
        <v>77</v>
      </c>
      <c r="U2" s="12" t="s">
        <v>72</v>
      </c>
      <c r="W2" s="11" t="s">
        <v>49</v>
      </c>
    </row>
    <row r="3" spans="1:23" x14ac:dyDescent="0.25">
      <c r="A3">
        <v>1</v>
      </c>
      <c r="B3" s="8">
        <v>44562</v>
      </c>
      <c r="C3" t="s">
        <v>60</v>
      </c>
      <c r="E3">
        <v>500</v>
      </c>
      <c r="F3">
        <v>2000</v>
      </c>
      <c r="G3">
        <v>-2500</v>
      </c>
      <c r="W3" s="11">
        <f>SUM(E3:V3)</f>
        <v>0</v>
      </c>
    </row>
    <row r="4" spans="1:23" x14ac:dyDescent="0.25">
      <c r="A4">
        <v>2</v>
      </c>
      <c r="B4" s="8">
        <v>44584</v>
      </c>
      <c r="C4" t="s">
        <v>45</v>
      </c>
      <c r="H4">
        <v>-999</v>
      </c>
      <c r="R4">
        <v>999</v>
      </c>
      <c r="W4" s="11">
        <f>SUM(E4:V4)</f>
        <v>0</v>
      </c>
    </row>
    <row r="5" spans="1:23" x14ac:dyDescent="0.25">
      <c r="A5">
        <v>3</v>
      </c>
      <c r="B5" s="8">
        <v>44584</v>
      </c>
      <c r="C5" t="s">
        <v>47</v>
      </c>
      <c r="E5">
        <v>-57</v>
      </c>
      <c r="P5">
        <v>57</v>
      </c>
      <c r="W5" s="11">
        <f>SUM(E5:V5)</f>
        <v>0</v>
      </c>
    </row>
    <row r="6" spans="1:23" x14ac:dyDescent="0.25">
      <c r="A6">
        <v>4</v>
      </c>
      <c r="B6" s="8">
        <v>44591</v>
      </c>
      <c r="C6" t="s">
        <v>50</v>
      </c>
      <c r="F6">
        <v>-999</v>
      </c>
      <c r="H6">
        <v>999</v>
      </c>
      <c r="W6" s="11">
        <f>SUM(E6:V6)</f>
        <v>0</v>
      </c>
    </row>
    <row r="7" spans="1:23" x14ac:dyDescent="0.25">
      <c r="A7">
        <f>+A6+1</f>
        <v>5</v>
      </c>
      <c r="B7" s="8">
        <v>44591</v>
      </c>
      <c r="C7" t="s">
        <v>51</v>
      </c>
      <c r="F7">
        <v>5000</v>
      </c>
      <c r="M7">
        <v>-5000</v>
      </c>
      <c r="W7" s="11">
        <f>SUM(E7:V7)</f>
        <v>0</v>
      </c>
    </row>
    <row r="8" spans="1:23" x14ac:dyDescent="0.25">
      <c r="A8">
        <f t="shared" ref="A8:A13" si="0">+A7+1</f>
        <v>6</v>
      </c>
      <c r="B8" s="8">
        <v>44591</v>
      </c>
      <c r="C8" t="s">
        <v>52</v>
      </c>
      <c r="E8">
        <v>150</v>
      </c>
      <c r="K8">
        <v>-150</v>
      </c>
      <c r="W8" s="11">
        <f>SUM(E8:V8)</f>
        <v>0</v>
      </c>
    </row>
    <row r="9" spans="1:23" x14ac:dyDescent="0.25">
      <c r="A9">
        <f t="shared" si="0"/>
        <v>7</v>
      </c>
      <c r="B9" s="8">
        <v>44593</v>
      </c>
      <c r="C9" t="s">
        <v>53</v>
      </c>
      <c r="D9" t="s">
        <v>54</v>
      </c>
      <c r="H9">
        <v>-888</v>
      </c>
      <c r="S9">
        <v>888</v>
      </c>
      <c r="W9" s="11">
        <f>SUM(E9:V9)</f>
        <v>0</v>
      </c>
    </row>
    <row r="10" spans="1:23" x14ac:dyDescent="0.25">
      <c r="A10">
        <f t="shared" si="0"/>
        <v>8</v>
      </c>
      <c r="B10" s="8">
        <v>44593</v>
      </c>
      <c r="C10" t="s">
        <v>55</v>
      </c>
      <c r="D10" t="s">
        <v>54</v>
      </c>
      <c r="H10">
        <v>-8000</v>
      </c>
      <c r="S10">
        <v>8000</v>
      </c>
      <c r="W10" s="11">
        <f>SUM(E10:V10)</f>
        <v>0</v>
      </c>
    </row>
    <row r="11" spans="1:23" x14ac:dyDescent="0.25">
      <c r="A11">
        <f t="shared" si="0"/>
        <v>9</v>
      </c>
      <c r="B11" s="8">
        <v>44593</v>
      </c>
      <c r="C11" t="s">
        <v>56</v>
      </c>
      <c r="D11" t="s">
        <v>54</v>
      </c>
      <c r="F11">
        <v>10000</v>
      </c>
      <c r="L11">
        <v>-10000</v>
      </c>
      <c r="W11" s="11">
        <f>SUM(E11:V11)</f>
        <v>0</v>
      </c>
    </row>
    <row r="12" spans="1:23" x14ac:dyDescent="0.25">
      <c r="A12">
        <f t="shared" si="0"/>
        <v>10</v>
      </c>
      <c r="B12" s="8">
        <v>44607</v>
      </c>
      <c r="C12" t="s">
        <v>57</v>
      </c>
      <c r="D12" t="s">
        <v>54</v>
      </c>
      <c r="F12">
        <v>-50</v>
      </c>
      <c r="S12">
        <v>50</v>
      </c>
      <c r="W12" s="11">
        <f>SUM(E12:V12)</f>
        <v>0</v>
      </c>
    </row>
    <row r="13" spans="1:23" x14ac:dyDescent="0.25">
      <c r="A13">
        <f t="shared" si="0"/>
        <v>11</v>
      </c>
      <c r="B13" s="8">
        <v>44607</v>
      </c>
      <c r="C13" t="s">
        <v>78</v>
      </c>
      <c r="W13" s="11">
        <f>SUM(E13:V13)</f>
        <v>0</v>
      </c>
    </row>
    <row r="14" spans="1:23" x14ac:dyDescent="0.25">
      <c r="B14" s="8"/>
      <c r="W14" s="11">
        <f>SUM(E14:V14)</f>
        <v>0</v>
      </c>
    </row>
    <row r="15" spans="1:23" x14ac:dyDescent="0.25">
      <c r="W15" s="11">
        <f>SUM(E15:V15)</f>
        <v>0</v>
      </c>
    </row>
    <row r="16" spans="1:23" x14ac:dyDescent="0.25">
      <c r="W16" s="11">
        <f>SUM(E16:V16)</f>
        <v>0</v>
      </c>
    </row>
    <row r="17" spans="23:23" x14ac:dyDescent="0.25">
      <c r="W17" s="11">
        <f>SUM(E17:V17)</f>
        <v>0</v>
      </c>
    </row>
    <row r="18" spans="23:23" x14ac:dyDescent="0.25">
      <c r="W18" s="11">
        <f>SUM(E18:V18)</f>
        <v>0</v>
      </c>
    </row>
    <row r="19" spans="23:23" x14ac:dyDescent="0.25">
      <c r="W19" s="11">
        <f>SUM(E19:V19)</f>
        <v>0</v>
      </c>
    </row>
    <row r="20" spans="23:23" x14ac:dyDescent="0.25">
      <c r="W20" s="11">
        <f>SUM(E20:V20)</f>
        <v>0</v>
      </c>
    </row>
    <row r="21" spans="23:23" x14ac:dyDescent="0.25">
      <c r="W21" s="11">
        <f>SUM(E21:V21)</f>
        <v>0</v>
      </c>
    </row>
    <row r="22" spans="23:23" x14ac:dyDescent="0.25">
      <c r="W22" s="11">
        <f>SUM(E22:V22)</f>
        <v>0</v>
      </c>
    </row>
    <row r="23" spans="23:23" x14ac:dyDescent="0.25">
      <c r="W23" s="11">
        <f>SUM(E23:V23)</f>
        <v>0</v>
      </c>
    </row>
    <row r="24" spans="23:23" x14ac:dyDescent="0.25">
      <c r="W24" s="11">
        <f>SUM(E24:V24)</f>
        <v>0</v>
      </c>
    </row>
    <row r="25" spans="23:23" x14ac:dyDescent="0.25">
      <c r="W25" s="11">
        <f>SUM(E25:V25)</f>
        <v>0</v>
      </c>
    </row>
    <row r="26" spans="23:23" x14ac:dyDescent="0.25">
      <c r="W26" s="11">
        <f>SUM(E26:V26)</f>
        <v>0</v>
      </c>
    </row>
    <row r="27" spans="23:23" x14ac:dyDescent="0.25">
      <c r="W27" s="11">
        <f>SUM(E27:V27)</f>
        <v>0</v>
      </c>
    </row>
    <row r="28" spans="23:23" x14ac:dyDescent="0.25">
      <c r="W28" s="11">
        <f>SUM(E28:V28)</f>
        <v>0</v>
      </c>
    </row>
    <row r="29" spans="23:23" x14ac:dyDescent="0.25">
      <c r="W29" s="11">
        <f>SUM(E29:V29)</f>
        <v>0</v>
      </c>
    </row>
    <row r="30" spans="23:23" x14ac:dyDescent="0.25">
      <c r="W30" s="11">
        <f>SUM(E30:V30)</f>
        <v>0</v>
      </c>
    </row>
    <row r="31" spans="23:23" x14ac:dyDescent="0.25">
      <c r="W31" s="11">
        <f>SUM(E31:V31)</f>
        <v>0</v>
      </c>
    </row>
    <row r="32" spans="23:23" x14ac:dyDescent="0.25">
      <c r="W32" s="11">
        <f>SUM(E32:V32)</f>
        <v>0</v>
      </c>
    </row>
    <row r="33" spans="3:23" x14ac:dyDescent="0.25">
      <c r="W33" s="11">
        <f>SUM(E33:V33)</f>
        <v>0</v>
      </c>
    </row>
    <row r="34" spans="3:23" x14ac:dyDescent="0.25">
      <c r="W34" s="11">
        <f>SUM(E34:V34)</f>
        <v>0</v>
      </c>
    </row>
    <row r="35" spans="3:23" x14ac:dyDescent="0.25">
      <c r="W35" s="11">
        <f>SUM(E35:V35)</f>
        <v>0</v>
      </c>
    </row>
    <row r="36" spans="3:23" x14ac:dyDescent="0.25">
      <c r="W36" s="11">
        <f>SUM(E36:V36)</f>
        <v>0</v>
      </c>
    </row>
    <row r="37" spans="3:23" x14ac:dyDescent="0.25">
      <c r="W37" s="11">
        <f>SUM(E37:V37)</f>
        <v>0</v>
      </c>
    </row>
    <row r="38" spans="3:23" x14ac:dyDescent="0.25">
      <c r="W38" s="11">
        <f>SUM(E38:V38)</f>
        <v>0</v>
      </c>
    </row>
    <row r="39" spans="3:23" x14ac:dyDescent="0.25">
      <c r="W39" s="11">
        <f>SUM(E39:V39)</f>
        <v>0</v>
      </c>
    </row>
    <row r="40" spans="3:23" x14ac:dyDescent="0.25">
      <c r="W40" s="11">
        <f>SUM(E40:V40)</f>
        <v>0</v>
      </c>
    </row>
    <row r="41" spans="3:23" x14ac:dyDescent="0.25">
      <c r="W41" s="11">
        <f>SUM(E41:V41)</f>
        <v>0</v>
      </c>
    </row>
    <row r="42" spans="3:23" x14ac:dyDescent="0.25">
      <c r="W42" s="11">
        <f>SUM(E42:V42)</f>
        <v>0</v>
      </c>
    </row>
    <row r="43" spans="3:23" x14ac:dyDescent="0.25">
      <c r="C43" t="s">
        <v>59</v>
      </c>
      <c r="E43">
        <f>SUM(E3:E42)</f>
        <v>593</v>
      </c>
      <c r="F43">
        <f>SUM(F3:F42)</f>
        <v>15951</v>
      </c>
      <c r="G43">
        <f>SUM(G3:G42)</f>
        <v>-2500</v>
      </c>
      <c r="H43">
        <f>SUM(H3:H42)</f>
        <v>-8888</v>
      </c>
      <c r="K43">
        <f t="shared" ref="K43:P43" si="1">SUM(K3:K42)</f>
        <v>-150</v>
      </c>
      <c r="L43">
        <f t="shared" si="1"/>
        <v>-10000</v>
      </c>
      <c r="M43">
        <f t="shared" si="1"/>
        <v>-5000</v>
      </c>
      <c r="N43">
        <f t="shared" si="1"/>
        <v>0</v>
      </c>
      <c r="O43">
        <f t="shared" si="1"/>
        <v>0</v>
      </c>
      <c r="P43">
        <f t="shared" si="1"/>
        <v>57</v>
      </c>
      <c r="Q43">
        <f t="shared" ref="Q43:T43" si="2">SUM(Q3:Q42)</f>
        <v>0</v>
      </c>
      <c r="R43">
        <f t="shared" si="2"/>
        <v>999</v>
      </c>
      <c r="S43">
        <f t="shared" si="2"/>
        <v>8938</v>
      </c>
      <c r="T43">
        <f t="shared" si="2"/>
        <v>0</v>
      </c>
      <c r="W43" s="11">
        <f>SUM(E43:V43)</f>
        <v>0</v>
      </c>
    </row>
  </sheetData>
  <autoFilter ref="A2:I13" xr:uid="{00000000-0009-0000-0000-000001000000}"/>
  <mergeCells count="2">
    <mergeCell ref="E1:H1"/>
    <mergeCell ref="K1:R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 budsjett regnskap foreninge</vt:lpstr>
      <vt:lpstr>Bilag</vt:lpstr>
      <vt:lpstr>'Mal budsjett regnskap foreninge'!Utskriftsområde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Jensen</dc:creator>
  <cp:lastModifiedBy>Thomas B. Jensen</cp:lastModifiedBy>
  <cp:lastPrinted>2021-09-20T13:19:30Z</cp:lastPrinted>
  <dcterms:created xsi:type="dcterms:W3CDTF">2021-09-20T12:25:01Z</dcterms:created>
  <dcterms:modified xsi:type="dcterms:W3CDTF">2022-03-11T09:51:07Z</dcterms:modified>
</cp:coreProperties>
</file>